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240" yWindow="120" windowWidth="20115" windowHeight="7485" tabRatio="488"/>
  </bookViews>
  <sheets>
    <sheet name="KASUS1" sheetId="5" r:id="rId1"/>
    <sheet name="KASUS2" sheetId="6" r:id="rId2"/>
    <sheet name="KASUS3" sheetId="7" r:id="rId3"/>
    <sheet name="KASUS4" sheetId="4" r:id="rId4"/>
    <sheet name="KASUS5" sheetId="3" r:id="rId5"/>
  </sheets>
  <externalReferences>
    <externalReference r:id="rId6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HASIL">KASUS5!$B$3:$M$7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SAN" localSheetId="3">KASUS4!$B$4:$F$13</definedName>
    <definedName name="KODE">KASUS1!$B$4:$B$18</definedName>
    <definedName name="limcount" hidden="1">3</definedName>
    <definedName name="NAMA">KASUS1!$G$3</definedName>
    <definedName name="PELANGGAN">KASUS1!$D$4:$D$18</definedName>
    <definedName name="sencount" hidden="1">3</definedName>
    <definedName name="TRANSAKSI">KASUS1!$C$4:$C$18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Z_9A428CE1_B4D9_11D0_A8AA_0000C071AEE7_.wvu.Cols" hidden="1">[1]MASTER!$A$1:$Q$65536,[1]MASTER!$Y$1:$Z$65536</definedName>
  </definedNames>
  <calcPr calcId="152511"/>
</workbook>
</file>

<file path=xl/calcChain.xml><?xml version="1.0" encoding="utf-8"?>
<calcChain xmlns="http://schemas.openxmlformats.org/spreadsheetml/2006/main">
  <c r="F7" i="7" l="1"/>
  <c r="F6" i="7"/>
  <c r="B9" i="6"/>
  <c r="B8" i="6"/>
  <c r="B7" i="6"/>
  <c r="B6" i="6"/>
  <c r="G5" i="6" s="1"/>
  <c r="G6" i="6" s="1"/>
  <c r="B5" i="6"/>
  <c r="G5" i="5"/>
  <c r="G4" i="5"/>
  <c r="D15" i="3"/>
  <c r="D14" i="3"/>
  <c r="D13" i="3"/>
  <c r="D12" i="3"/>
  <c r="D16" i="3" s="1"/>
  <c r="K7" i="4"/>
  <c r="K6" i="4"/>
  <c r="K5" i="4"/>
  <c r="K4" i="4"/>
  <c r="K8" i="4" s="1"/>
  <c r="E9" i="7"/>
  <c r="E10" i="7"/>
</calcChain>
</file>

<file path=xl/sharedStrings.xml><?xml version="1.0" encoding="utf-8"?>
<sst xmlns="http://schemas.openxmlformats.org/spreadsheetml/2006/main" count="175" uniqueCount="80">
  <si>
    <t>No</t>
  </si>
  <si>
    <t>No Tes</t>
  </si>
  <si>
    <t>Nama</t>
  </si>
  <si>
    <t>Program Studi</t>
  </si>
  <si>
    <t>Alamat</t>
  </si>
  <si>
    <t>Kesan Umum</t>
  </si>
  <si>
    <t>Kesan umum hasil tes</t>
  </si>
  <si>
    <t>Diana</t>
  </si>
  <si>
    <t>Akuntansi</t>
  </si>
  <si>
    <t>Bogor</t>
  </si>
  <si>
    <t>Cukup Baik</t>
  </si>
  <si>
    <t>Susanti</t>
  </si>
  <si>
    <t>Arsitektur</t>
  </si>
  <si>
    <t>Tangerang</t>
  </si>
  <si>
    <t>Potensial</t>
  </si>
  <si>
    <t>Hartadi</t>
  </si>
  <si>
    <t>Jakarta</t>
  </si>
  <si>
    <t>Baik</t>
  </si>
  <si>
    <t>Tommy</t>
  </si>
  <si>
    <t>Manajemen</t>
  </si>
  <si>
    <t>Bekasi</t>
  </si>
  <si>
    <t>Herlambang</t>
  </si>
  <si>
    <t>Purwokerto</t>
  </si>
  <si>
    <t>Poltak</t>
  </si>
  <si>
    <t>Teknik Sipil</t>
  </si>
  <si>
    <t>Menarik</t>
  </si>
  <si>
    <t>Asep</t>
  </si>
  <si>
    <t>Bandung</t>
  </si>
  <si>
    <t>Diandra</t>
  </si>
  <si>
    <t>Santoso</t>
  </si>
  <si>
    <t>Teknik Informatika</t>
  </si>
  <si>
    <t>Deviana</t>
  </si>
  <si>
    <t>&lt;&lt; lookup_value</t>
  </si>
  <si>
    <t>&lt;&lt; lookup_vector</t>
  </si>
  <si>
    <t>&lt;&lt; result_vector</t>
  </si>
  <si>
    <t xml:space="preserve">Nama </t>
  </si>
  <si>
    <t>Kesan</t>
  </si>
  <si>
    <t>VLOOKUP dan LOOKUP</t>
  </si>
  <si>
    <t>HLOOKUP dan LOOKUP</t>
  </si>
  <si>
    <t>PELANGGAN</t>
  </si>
  <si>
    <t>Kode</t>
  </si>
  <si>
    <t>Nilai Transaksi</t>
  </si>
  <si>
    <t>Nama Pelanggan</t>
  </si>
  <si>
    <t>Ahmad Syarifudin</t>
  </si>
  <si>
    <t xml:space="preserve">Andi Marestio </t>
  </si>
  <si>
    <t>Deden Suhendar</t>
  </si>
  <si>
    <t>Devi Setyawati</t>
  </si>
  <si>
    <t>Indah Susanti</t>
  </si>
  <si>
    <t>Jonathan</t>
  </si>
  <si>
    <t>Octaviany</t>
  </si>
  <si>
    <t>Poltak Sipahutar</t>
  </si>
  <si>
    <t>PAJAK</t>
  </si>
  <si>
    <t>Penghasilan Terendah</t>
  </si>
  <si>
    <t>Penghasilan Tertinggi</t>
  </si>
  <si>
    <t>Tarif Pajak</t>
  </si>
  <si>
    <t>Isi Penghasilan</t>
  </si>
  <si>
    <t>Pajak</t>
  </si>
  <si>
    <t>TABUNGAN</t>
  </si>
  <si>
    <t>Saldo</t>
  </si>
  <si>
    <t>Perbandingan Fungsi</t>
  </si>
  <si>
    <t>Asep Sefudin</t>
  </si>
  <si>
    <t>&lt;&lt; Lookup</t>
  </si>
  <si>
    <t>Aviani</t>
  </si>
  <si>
    <t>&lt;&lt; Vlookup</t>
  </si>
  <si>
    <t>Dewantara</t>
  </si>
  <si>
    <t>Febri</t>
  </si>
  <si>
    <t>Indra</t>
  </si>
  <si>
    <t>Mirza</t>
  </si>
  <si>
    <t>Sugeng</t>
  </si>
  <si>
    <t>Susan</t>
  </si>
  <si>
    <t>Agung Pramujo</t>
  </si>
  <si>
    <t>Nurjaman</t>
  </si>
  <si>
    <t>Abdullah</t>
  </si>
  <si>
    <t>I Nyoman Putera</t>
  </si>
  <si>
    <t>Lalu Mulkan</t>
  </si>
  <si>
    <t>Ricardo Salampessy</t>
  </si>
  <si>
    <t>Ferdinand</t>
  </si>
  <si>
    <t>Bambang Ajiarto</t>
  </si>
  <si>
    <t>Aries Purnomo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</si>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</sst>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$&quot;#,##0"/>
    <numFmt numFmtId="167" formatCode="&quot;$&quot;#,##0.00_);[Red]\(&quot;$&quot;#,##0.00\)"/>
    <numFmt numFmtId="168" formatCode="0.00000%"/>
    <numFmt numFmtId="169" formatCode="0.0%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28" x14ac:knownFonts="1"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rgb="FF0033CC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33CC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b/>
      <sz val="14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0033CC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3"/>
      </patternFill>
    </fill>
    <fill>
      <patternFill patternType="solid">
        <fgColor theme="8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theme="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B050"/>
      </left>
      <right style="thin">
        <color rgb="FF00B05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0000FF"/>
      </left>
      <right style="thin">
        <color rgb="FF0000FF"/>
      </right>
      <top/>
      <bottom style="thin">
        <color rgb="FF0000FF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00CC"/>
      </left>
      <right style="thin">
        <color theme="0"/>
      </right>
      <top style="thin">
        <color rgb="FF0000CC"/>
      </top>
      <bottom style="thin">
        <color rgb="FF0000CC"/>
      </bottom>
      <diagonal/>
    </border>
    <border>
      <left style="thin">
        <color theme="0"/>
      </left>
      <right style="thin">
        <color theme="0"/>
      </right>
      <top style="thin">
        <color rgb="FF0000CC"/>
      </top>
      <bottom style="thin">
        <color rgb="FF0000CC"/>
      </bottom>
      <diagonal/>
    </border>
    <border>
      <left style="thin">
        <color theme="0"/>
      </left>
      <right style="thin">
        <color rgb="FF0000CC"/>
      </right>
      <top style="thin">
        <color rgb="FF0000CC"/>
      </top>
      <bottom style="thin">
        <color rgb="FF0000CC"/>
      </bottom>
      <diagonal/>
    </border>
    <border>
      <left style="thin">
        <color rgb="FF00B050"/>
      </left>
      <right style="thin">
        <color theme="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 style="thin">
        <color theme="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0000CC"/>
      </left>
      <right style="thin">
        <color rgb="FF0000CC"/>
      </right>
      <top style="thin">
        <color rgb="FF0000CC"/>
      </top>
      <bottom/>
      <diagonal/>
    </border>
    <border>
      <left style="thin">
        <color rgb="FF0000CC"/>
      </left>
      <right style="thin">
        <color rgb="FF0000CC"/>
      </right>
      <top/>
      <bottom/>
      <diagonal/>
    </border>
    <border>
      <left style="thin">
        <color rgb="FF0000CC"/>
      </left>
      <right style="thin">
        <color rgb="FF0000CC"/>
      </right>
      <top/>
      <bottom style="thin">
        <color rgb="FF0000CC"/>
      </bottom>
      <diagonal/>
    </border>
    <border>
      <left style="thin">
        <color rgb="FF00B050"/>
      </left>
      <right style="thin">
        <color rgb="FF0000CC"/>
      </right>
      <top style="thin">
        <color rgb="FF00B050"/>
      </top>
      <bottom/>
      <diagonal/>
    </border>
    <border>
      <left style="thin">
        <color rgb="FF00B050"/>
      </left>
      <right style="thin">
        <color rgb="FF0000CC"/>
      </right>
      <top/>
      <bottom/>
      <diagonal/>
    </border>
    <border>
      <left style="thin">
        <color rgb="FF00B050"/>
      </left>
      <right style="thin">
        <color rgb="FF0000CC"/>
      </right>
      <top/>
      <bottom style="thin">
        <color rgb="FF00B050"/>
      </bottom>
      <diagonal/>
    </border>
    <border>
      <left style="thin">
        <color rgb="FF0000CC"/>
      </left>
      <right/>
      <top style="thin">
        <color rgb="FF0000CC"/>
      </top>
      <bottom/>
      <diagonal/>
    </border>
    <border>
      <left style="thin">
        <color theme="0"/>
      </left>
      <right style="thin">
        <color rgb="FF0000CC"/>
      </right>
      <top style="thin">
        <color rgb="FF0000CC"/>
      </top>
      <bottom/>
      <diagonal/>
    </border>
    <border>
      <left style="thin">
        <color rgb="FF0000CC"/>
      </left>
      <right/>
      <top/>
      <bottom/>
      <diagonal/>
    </border>
    <border>
      <left style="thin">
        <color theme="0"/>
      </left>
      <right style="thin">
        <color rgb="FF0000CC"/>
      </right>
      <top/>
      <bottom/>
      <diagonal/>
    </border>
    <border>
      <left style="thin">
        <color rgb="FF0000CC"/>
      </left>
      <right/>
      <top/>
      <bottom style="thin">
        <color rgb="FF0000CC"/>
      </bottom>
      <diagonal/>
    </border>
    <border>
      <left style="thin">
        <color theme="0"/>
      </left>
      <right style="thin">
        <color rgb="FF0000CC"/>
      </right>
      <top/>
      <bottom style="thin">
        <color rgb="FF0000CC"/>
      </bottom>
      <diagonal/>
    </border>
    <border>
      <left style="thin">
        <color rgb="FF0000CC"/>
      </left>
      <right style="thin">
        <color rgb="FF00B050"/>
      </right>
      <top style="thin">
        <color rgb="FF00B050"/>
      </top>
      <bottom/>
      <diagonal/>
    </border>
    <border>
      <left style="thin">
        <color rgb="FF0000CC"/>
      </left>
      <right style="thin">
        <color rgb="FF00B050"/>
      </right>
      <top/>
      <bottom/>
      <diagonal/>
    </border>
    <border>
      <left style="thin">
        <color rgb="FF0000CC"/>
      </left>
      <right style="thin">
        <color rgb="FF00B050"/>
      </right>
      <top/>
      <bottom style="thin">
        <color rgb="FF00B050"/>
      </bottom>
      <diagonal/>
    </border>
  </borders>
  <cellStyleXfs count="76">
    <xf numFmtId="0" fontId="0" fillId="0" borderId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6" borderId="0" applyNumberFormat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7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41" fontId="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7" fillId="0" borderId="0">
      <alignment horizontal="left" vertical="center" indent="1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9" fillId="0" borderId="1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2" borderId="2" applyNumberFormat="0" applyAlignment="0" applyProtection="0"/>
    <xf numFmtId="0" fontId="4" fillId="0" borderId="0"/>
    <xf numFmtId="0" fontId="4" fillId="0" borderId="0"/>
    <xf numFmtId="0" fontId="11" fillId="0" borderId="0"/>
    <xf numFmtId="0" fontId="3" fillId="0" borderId="0"/>
    <xf numFmtId="0" fontId="11" fillId="0" borderId="0"/>
    <xf numFmtId="0" fontId="4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" fillId="29" borderId="0"/>
    <xf numFmtId="16" fontId="23" fillId="0" borderId="0" applyNumberFormat="0" applyFont="0" applyFill="0" applyBorder="0">
      <alignment horizontal="left"/>
    </xf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0" borderId="0"/>
  </cellStyleXfs>
  <cellXfs count="9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4" borderId="0" xfId="0" applyFont="1" applyFill="1" applyAlignment="1">
      <alignment horizontal="right" vertical="center" indent="1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5" fillId="4" borderId="9" xfId="0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 indent="1"/>
    </xf>
    <xf numFmtId="0" fontId="5" fillId="4" borderId="10" xfId="0" applyFont="1" applyFill="1" applyBorder="1" applyAlignment="1">
      <alignment horizontal="left" vertical="center" indent="1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 indent="1"/>
    </xf>
    <xf numFmtId="0" fontId="5" fillId="4" borderId="13" xfId="0" applyFont="1" applyFill="1" applyBorder="1" applyAlignment="1">
      <alignment horizontal="left" vertical="center" indent="1"/>
    </xf>
    <xf numFmtId="0" fontId="5" fillId="4" borderId="14" xfId="0" applyFont="1" applyFill="1" applyBorder="1" applyAlignment="1">
      <alignment horizontal="left" vertical="center" indent="1"/>
    </xf>
    <xf numFmtId="0" fontId="5" fillId="4" borderId="15" xfId="0" applyFont="1" applyFill="1" applyBorder="1" applyAlignment="1">
      <alignment horizontal="left" vertical="center" indent="1"/>
    </xf>
    <xf numFmtId="0" fontId="5" fillId="4" borderId="15" xfId="0" quotePrefix="1" applyFont="1" applyFill="1" applyBorder="1" applyAlignment="1">
      <alignment horizontal="left" vertical="center" indent="1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 indent="1"/>
    </xf>
    <xf numFmtId="0" fontId="12" fillId="0" borderId="0" xfId="0" quotePrefix="1" applyFont="1" applyFill="1" applyBorder="1" applyAlignment="1">
      <alignment horizontal="right" vertical="center"/>
    </xf>
    <xf numFmtId="0" fontId="13" fillId="0" borderId="0" xfId="0" quotePrefix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left" vertical="center" indent="1"/>
    </xf>
    <xf numFmtId="0" fontId="5" fillId="0" borderId="1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0" xfId="0" applyFont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0" fontId="5" fillId="30" borderId="13" xfId="0" applyFont="1" applyFill="1" applyBorder="1" applyAlignment="1">
      <alignment horizontal="left" vertical="center" indent="1"/>
    </xf>
    <xf numFmtId="0" fontId="5" fillId="30" borderId="20" xfId="0" applyFont="1" applyFill="1" applyBorder="1" applyAlignment="1">
      <alignment horizontal="left" vertical="center" indent="1"/>
    </xf>
    <xf numFmtId="0" fontId="5" fillId="30" borderId="21" xfId="0" applyFont="1" applyFill="1" applyBorder="1" applyAlignment="1">
      <alignment horizontal="left" vertical="center" indent="1"/>
    </xf>
    <xf numFmtId="0" fontId="5" fillId="30" borderId="22" xfId="0" applyFont="1" applyFill="1" applyBorder="1" applyAlignment="1">
      <alignment horizontal="left" vertical="center" indent="1"/>
    </xf>
    <xf numFmtId="0" fontId="5" fillId="30" borderId="23" xfId="0" applyFont="1" applyFill="1" applyBorder="1" applyAlignment="1">
      <alignment horizontal="left" vertical="center" indent="1"/>
    </xf>
    <xf numFmtId="0" fontId="5" fillId="30" borderId="24" xfId="0" applyFont="1" applyFill="1" applyBorder="1" applyAlignment="1">
      <alignment horizontal="left" vertical="center" indent="1"/>
    </xf>
    <xf numFmtId="0" fontId="5" fillId="30" borderId="25" xfId="0" applyFont="1" applyFill="1" applyBorder="1" applyAlignment="1">
      <alignment horizontal="left" vertical="center" indent="1"/>
    </xf>
    <xf numFmtId="0" fontId="2" fillId="0" borderId="0" xfId="75" applyAlignment="1">
      <alignment vertical="center"/>
    </xf>
    <xf numFmtId="0" fontId="24" fillId="0" borderId="0" xfId="75" applyFont="1" applyAlignment="1">
      <alignment vertical="center"/>
    </xf>
    <xf numFmtId="0" fontId="7" fillId="3" borderId="0" xfId="75" applyFont="1" applyFill="1" applyAlignment="1">
      <alignment horizontal="left" vertical="center" indent="1"/>
    </xf>
    <xf numFmtId="0" fontId="7" fillId="31" borderId="0" xfId="75" applyFont="1" applyFill="1" applyAlignment="1">
      <alignment horizontal="left" vertical="center" indent="1"/>
    </xf>
    <xf numFmtId="3" fontId="2" fillId="30" borderId="15" xfId="75" applyNumberFormat="1" applyFill="1" applyBorder="1" applyAlignment="1">
      <alignment horizontal="left" vertical="center" indent="1"/>
    </xf>
    <xf numFmtId="0" fontId="2" fillId="30" borderId="15" xfId="75" applyFill="1" applyBorder="1" applyAlignment="1">
      <alignment horizontal="left" vertical="center" indent="1"/>
    </xf>
    <xf numFmtId="0" fontId="11" fillId="0" borderId="0" xfId="62" applyFont="1" applyAlignment="1">
      <alignment vertical="center"/>
    </xf>
    <xf numFmtId="0" fontId="24" fillId="0" borderId="0" xfId="62" applyFont="1" applyAlignment="1">
      <alignment vertical="center"/>
    </xf>
    <xf numFmtId="0" fontId="7" fillId="32" borderId="0" xfId="62" applyFont="1" applyFill="1" applyBorder="1" applyAlignment="1">
      <alignment horizontal="center" vertical="center" wrapText="1"/>
    </xf>
    <xf numFmtId="0" fontId="7" fillId="32" borderId="13" xfId="62" applyFont="1" applyFill="1" applyBorder="1" applyAlignment="1">
      <alignment horizontal="center" vertical="center" wrapText="1"/>
    </xf>
    <xf numFmtId="0" fontId="7" fillId="3" borderId="0" xfId="62" applyFont="1" applyFill="1" applyBorder="1" applyAlignment="1">
      <alignment horizontal="right" vertical="center" indent="1"/>
    </xf>
    <xf numFmtId="0" fontId="7" fillId="3" borderId="3" xfId="62" applyFont="1" applyFill="1" applyBorder="1" applyAlignment="1">
      <alignment horizontal="right" vertical="center" indent="1"/>
    </xf>
    <xf numFmtId="10" fontId="5" fillId="30" borderId="26" xfId="62" applyNumberFormat="1" applyFont="1" applyFill="1" applyBorder="1" applyAlignment="1">
      <alignment horizontal="right" vertical="center" wrapText="1" indent="1"/>
    </xf>
    <xf numFmtId="0" fontId="7" fillId="33" borderId="0" xfId="62" applyFont="1" applyFill="1" applyBorder="1" applyAlignment="1">
      <alignment horizontal="right" vertical="center" indent="1"/>
    </xf>
    <xf numFmtId="3" fontId="11" fillId="4" borderId="15" xfId="62" applyNumberFormat="1" applyFont="1" applyFill="1" applyBorder="1" applyAlignment="1">
      <alignment horizontal="right" vertical="center" indent="1"/>
    </xf>
    <xf numFmtId="0" fontId="7" fillId="3" borderId="12" xfId="75" applyFont="1" applyFill="1" applyBorder="1" applyAlignment="1">
      <alignment horizontal="center" vertical="center"/>
    </xf>
    <xf numFmtId="0" fontId="7" fillId="3" borderId="0" xfId="75" applyFont="1" applyFill="1" applyAlignment="1">
      <alignment horizontal="center" vertical="center"/>
    </xf>
    <xf numFmtId="3" fontId="7" fillId="3" borderId="3" xfId="75" applyNumberFormat="1" applyFont="1" applyFill="1" applyBorder="1" applyAlignment="1">
      <alignment horizontal="left" vertical="center" indent="1"/>
    </xf>
    <xf numFmtId="3" fontId="2" fillId="4" borderId="15" xfId="75" applyNumberFormat="1" applyFill="1" applyBorder="1" applyAlignment="1">
      <alignment horizontal="right" vertical="center" indent="1"/>
    </xf>
    <xf numFmtId="0" fontId="25" fillId="0" borderId="0" xfId="75" applyFont="1" applyAlignment="1">
      <alignment vertical="center"/>
    </xf>
    <xf numFmtId="3" fontId="2" fillId="0" borderId="0" xfId="75" applyNumberFormat="1" applyAlignment="1">
      <alignment vertical="center"/>
    </xf>
    <xf numFmtId="0" fontId="2" fillId="4" borderId="10" xfId="75" applyFill="1" applyBorder="1" applyAlignment="1">
      <alignment horizontal="left" vertical="center" indent="1"/>
    </xf>
    <xf numFmtId="0" fontId="7" fillId="3" borderId="0" xfId="75" applyFont="1" applyFill="1" applyBorder="1" applyAlignment="1">
      <alignment horizontal="center" vertical="center"/>
    </xf>
    <xf numFmtId="0" fontId="2" fillId="30" borderId="27" xfId="75" applyFill="1" applyBorder="1" applyAlignment="1">
      <alignment horizontal="left" vertical="center" indent="1"/>
    </xf>
    <xf numFmtId="0" fontId="2" fillId="30" borderId="28" xfId="75" applyFill="1" applyBorder="1" applyAlignment="1">
      <alignment horizontal="left" vertical="center" indent="1"/>
    </xf>
    <xf numFmtId="0" fontId="2" fillId="30" borderId="29" xfId="75" applyFill="1" applyBorder="1" applyAlignment="1">
      <alignment horizontal="left" vertical="center" indent="1"/>
    </xf>
    <xf numFmtId="0" fontId="7" fillId="3" borderId="13" xfId="75" applyFont="1" applyFill="1" applyBorder="1" applyAlignment="1">
      <alignment horizontal="center" vertical="center"/>
    </xf>
    <xf numFmtId="0" fontId="2" fillId="30" borderId="9" xfId="75" applyFill="1" applyBorder="1" applyAlignment="1">
      <alignment horizontal="center" vertical="center"/>
    </xf>
    <xf numFmtId="37" fontId="2" fillId="30" borderId="30" xfId="75" applyNumberFormat="1" applyFill="1" applyBorder="1" applyAlignment="1">
      <alignment horizontal="right" vertical="center" indent="1"/>
    </xf>
    <xf numFmtId="0" fontId="2" fillId="30" borderId="14" xfId="75" applyFill="1" applyBorder="1" applyAlignment="1">
      <alignment horizontal="center" vertical="center"/>
    </xf>
    <xf numFmtId="37" fontId="2" fillId="30" borderId="31" xfId="75" applyNumberFormat="1" applyFill="1" applyBorder="1" applyAlignment="1">
      <alignment horizontal="right" vertical="center" indent="1"/>
    </xf>
    <xf numFmtId="0" fontId="2" fillId="30" borderId="17" xfId="75" applyFill="1" applyBorder="1" applyAlignment="1">
      <alignment horizontal="center" vertical="center"/>
    </xf>
    <xf numFmtId="37" fontId="2" fillId="30" borderId="32" xfId="75" applyNumberFormat="1" applyFill="1" applyBorder="1" applyAlignment="1">
      <alignment horizontal="right" vertical="center" indent="1"/>
    </xf>
    <xf numFmtId="3" fontId="5" fillId="30" borderId="10" xfId="62" applyNumberFormat="1" applyFont="1" applyFill="1" applyBorder="1" applyAlignment="1">
      <alignment horizontal="right" vertical="center" wrapText="1" indent="1"/>
    </xf>
    <xf numFmtId="3" fontId="5" fillId="30" borderId="33" xfId="62" applyNumberFormat="1" applyFont="1" applyFill="1" applyBorder="1" applyAlignment="1">
      <alignment horizontal="right" vertical="center" wrapText="1" indent="1"/>
    </xf>
    <xf numFmtId="3" fontId="5" fillId="30" borderId="34" xfId="62" applyNumberFormat="1" applyFont="1" applyFill="1" applyBorder="1" applyAlignment="1">
      <alignment horizontal="right" vertical="center" wrapText="1" indent="1"/>
    </xf>
    <xf numFmtId="3" fontId="5" fillId="30" borderId="35" xfId="62" applyNumberFormat="1" applyFont="1" applyFill="1" applyBorder="1" applyAlignment="1">
      <alignment horizontal="right" vertical="center" wrapText="1" indent="1"/>
    </xf>
    <xf numFmtId="3" fontId="5" fillId="30" borderId="36" xfId="62" applyNumberFormat="1" applyFont="1" applyFill="1" applyBorder="1" applyAlignment="1">
      <alignment horizontal="right" vertical="center" wrapText="1" indent="1"/>
    </xf>
    <xf numFmtId="3" fontId="5" fillId="30" borderId="37" xfId="62" applyNumberFormat="1" applyFont="1" applyFill="1" applyBorder="1" applyAlignment="1">
      <alignment horizontal="right" vertical="center" wrapText="1" indent="1"/>
    </xf>
    <xf numFmtId="3" fontId="5" fillId="30" borderId="38" xfId="62" applyNumberFormat="1" applyFont="1" applyFill="1" applyBorder="1" applyAlignment="1">
      <alignment horizontal="right" vertical="center" wrapText="1" indent="1"/>
    </xf>
    <xf numFmtId="10" fontId="5" fillId="30" borderId="39" xfId="62" applyNumberFormat="1" applyFont="1" applyFill="1" applyBorder="1" applyAlignment="1">
      <alignment horizontal="center" vertical="center" wrapText="1"/>
    </xf>
    <xf numFmtId="10" fontId="5" fillId="30" borderId="40" xfId="62" applyNumberFormat="1" applyFont="1" applyFill="1" applyBorder="1" applyAlignment="1">
      <alignment horizontal="center" vertical="center" wrapText="1"/>
    </xf>
    <xf numFmtId="10" fontId="5" fillId="30" borderId="41" xfId="62" applyNumberFormat="1" applyFont="1" applyFill="1" applyBorder="1" applyAlignment="1">
      <alignment horizontal="center" vertical="center" wrapText="1"/>
    </xf>
    <xf numFmtId="0" fontId="26" fillId="0" borderId="0" xfId="75" applyFont="1" applyAlignment="1">
      <alignment vertical="center"/>
    </xf>
    <xf numFmtId="3" fontId="2" fillId="30" borderId="10" xfId="75" applyNumberFormat="1" applyFill="1" applyBorder="1" applyAlignment="1">
      <alignment horizontal="left" vertical="center" indent="1"/>
    </xf>
    <xf numFmtId="3" fontId="2" fillId="30" borderId="39" xfId="75" applyNumberFormat="1" applyFill="1" applyBorder="1" applyAlignment="1">
      <alignment horizontal="right" vertical="center" indent="1"/>
    </xf>
    <xf numFmtId="3" fontId="2" fillId="30" borderId="40" xfId="75" applyNumberFormat="1" applyFill="1" applyBorder="1" applyAlignment="1">
      <alignment horizontal="right" vertical="center" indent="1"/>
    </xf>
    <xf numFmtId="3" fontId="2" fillId="30" borderId="41" xfId="75" applyNumberFormat="1" applyFill="1" applyBorder="1" applyAlignment="1">
      <alignment horizontal="right" vertical="center" indent="1"/>
    </xf>
    <xf numFmtId="0" fontId="1" fillId="30" borderId="27" xfId="75" applyFont="1" applyFill="1" applyBorder="1" applyAlignment="1">
      <alignment horizontal="left" vertical="center" indent="1"/>
    </xf>
    <xf numFmtId="0" fontId="1" fillId="30" borderId="28" xfId="75" applyFont="1" applyFill="1" applyBorder="1" applyAlignment="1">
      <alignment horizontal="left" vertical="center" indent="1"/>
    </xf>
    <xf numFmtId="0" fontId="1" fillId="30" borderId="29" xfId="75" applyFont="1" applyFill="1" applyBorder="1" applyAlignment="1">
      <alignment horizontal="left" vertical="center" indent="1"/>
    </xf>
    <xf numFmtId="0" fontId="27" fillId="0" borderId="0" xfId="75" applyFont="1" applyAlignment="1">
      <alignment vertical="center"/>
    </xf>
    <xf numFmtId="3" fontId="7" fillId="33" borderId="0" xfId="75" applyNumberFormat="1" applyFont="1" applyFill="1" applyAlignment="1">
      <alignment horizontal="center" vertical="center"/>
    </xf>
  </cellXfs>
  <cellStyles count="76">
    <cellStyle name="20% - Accent3 2" xfId="1"/>
    <cellStyle name="20% - Accent6 2" xfId="2"/>
    <cellStyle name="Accent1 - 20%" xfId="3"/>
    <cellStyle name="Accent1 - 40%" xfId="4"/>
    <cellStyle name="Accent1 - 60%" xfId="5"/>
    <cellStyle name="Accent1 2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Comma [0] 2" xfId="23"/>
    <cellStyle name="Comma [0] 3" xfId="24"/>
    <cellStyle name="Comma 2" xfId="25"/>
    <cellStyle name="Comma 2 2" xfId="26"/>
    <cellStyle name="Comma 3" xfId="27"/>
    <cellStyle name="Comma 4" xfId="28"/>
    <cellStyle name="ContentsHyperlink" xfId="29"/>
    <cellStyle name="Currency 10" xfId="30"/>
    <cellStyle name="Currency 11" xfId="31"/>
    <cellStyle name="Currency 12" xfId="32"/>
    <cellStyle name="Currency 13" xfId="33"/>
    <cellStyle name="Currency 14" xfId="34"/>
    <cellStyle name="Currency 15" xfId="35"/>
    <cellStyle name="Currency 2" xfId="36"/>
    <cellStyle name="Currency 2 2" xfId="37"/>
    <cellStyle name="Currency 2 3" xfId="38"/>
    <cellStyle name="Currency 3" xfId="39"/>
    <cellStyle name="Currency 3 2" xfId="40"/>
    <cellStyle name="Currency 4" xfId="41"/>
    <cellStyle name="Currency 4 2" xfId="42"/>
    <cellStyle name="Currency 5" xfId="43"/>
    <cellStyle name="Currency 5 2" xfId="44"/>
    <cellStyle name="Currency 6" xfId="45"/>
    <cellStyle name="Currency 6 2" xfId="46"/>
    <cellStyle name="Currency 7" xfId="47"/>
    <cellStyle name="Currency 7 2" xfId="48"/>
    <cellStyle name="Currency 8" xfId="49"/>
    <cellStyle name="Currency 8 2" xfId="50"/>
    <cellStyle name="Currency 9" xfId="51"/>
    <cellStyle name="Dezimal [0]_Compiling Utility Macros" xfId="52"/>
    <cellStyle name="Dezimal_Compiling Utility Macros" xfId="53"/>
    <cellStyle name="Emphasis 1" xfId="54"/>
    <cellStyle name="Emphasis 2" xfId="55"/>
    <cellStyle name="Emphasis 3" xfId="56"/>
    <cellStyle name="Heading 1 2" xfId="57"/>
    <cellStyle name="Hyperlink 2" xfId="58"/>
    <cellStyle name="Input 2" xfId="59"/>
    <cellStyle name="Normal" xfId="0" builtinId="0"/>
    <cellStyle name="Normal 2" xfId="60"/>
    <cellStyle name="Normal 2 2" xfId="61"/>
    <cellStyle name="Normal 2 3" xfId="62"/>
    <cellStyle name="Normal 3" xfId="63"/>
    <cellStyle name="Normal 3 2" xfId="64"/>
    <cellStyle name="Normal 4" xfId="65"/>
    <cellStyle name="Normal 5" xfId="66"/>
    <cellStyle name="Normal 6" xfId="67"/>
    <cellStyle name="Normal 7" xfId="75"/>
    <cellStyle name="Percent 2" xfId="68"/>
    <cellStyle name="Percent 3" xfId="69"/>
    <cellStyle name="Sheet Title" xfId="70"/>
    <cellStyle name="Standard_Anpassen der Amortisation" xfId="71"/>
    <cellStyle name="update" xfId="72"/>
    <cellStyle name="Währung [0]_Compiling Utility Macros" xfId="73"/>
    <cellStyle name="Währung_Compiling Utility Macros" xfId="74"/>
  </cellStyles>
  <dxfs count="5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L$4" horiz="1" max="10" min="1" page="10" val="2"/>
</file>

<file path=xl/ctrlProps/ctrlProp2.xml><?xml version="1.0" encoding="utf-8"?>
<formControlPr xmlns="http://schemas.microsoft.com/office/spreadsheetml/2009/9/main" objectType="Scroll" dx="16" fmlaLink="$A$12" horiz="1" max="10" min="1" page="10" val="3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MATCH!A1"/><Relationship Id="rId2" Type="http://schemas.openxmlformats.org/officeDocument/2006/relationships/hyperlink" Target="#MENU!E16"/><Relationship Id="rId1" Type="http://schemas.openxmlformats.org/officeDocument/2006/relationships/hyperlink" Target="#INDIREC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209550</xdr:colOff>
      <xdr:row>0</xdr:row>
      <xdr:rowOff>0</xdr:rowOff>
    </xdr:to>
    <xdr:sp macro="" textlink="">
      <xdr:nvSpPr>
        <xdr:cNvPr id="2" name="AutoShap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8575" y="0"/>
          <a:ext cx="1809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285750</xdr:colOff>
      <xdr:row>0</xdr:row>
      <xdr:rowOff>0</xdr:rowOff>
    </xdr:from>
    <xdr:to>
      <xdr:col>2</xdr:col>
      <xdr:colOff>95250</xdr:colOff>
      <xdr:row>0</xdr:row>
      <xdr:rowOff>0</xdr:rowOff>
    </xdr:to>
    <xdr:sp macro="" textlink="">
      <xdr:nvSpPr>
        <xdr:cNvPr id="3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285750" y="0"/>
          <a:ext cx="552450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FF00"/>
              </a:solidFill>
              <a:latin typeface="Arial"/>
              <a:cs typeface="Arial"/>
            </a:rPr>
            <a:t>MENU</a:t>
          </a:r>
        </a:p>
      </xdr:txBody>
    </xdr:sp>
    <xdr:clientData/>
  </xdr:twoCellAnchor>
  <xdr:twoCellAnchor>
    <xdr:from>
      <xdr:col>2</xdr:col>
      <xdr:colOff>161925</xdr:colOff>
      <xdr:row>0</xdr:row>
      <xdr:rowOff>0</xdr:rowOff>
    </xdr:from>
    <xdr:to>
      <xdr:col>2</xdr:col>
      <xdr:colOff>342900</xdr:colOff>
      <xdr:row>0</xdr:row>
      <xdr:rowOff>0</xdr:rowOff>
    </xdr:to>
    <xdr:sp macro="" textlink="">
      <xdr:nvSpPr>
        <xdr:cNvPr id="4" name="AutoShape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904875" y="0"/>
          <a:ext cx="180975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0000"/>
        </a:solidFill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628650</xdr:colOff>
          <xdr:row>3</xdr:row>
          <xdr:rowOff>38100</xdr:rowOff>
        </xdr:from>
        <xdr:to>
          <xdr:col>9</xdr:col>
          <xdr:colOff>1114425</xdr:colOff>
          <xdr:row>3</xdr:row>
          <xdr:rowOff>200025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xmlns="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11</xdr:row>
          <xdr:rowOff>28575</xdr:rowOff>
        </xdr:from>
        <xdr:to>
          <xdr:col>2</xdr:col>
          <xdr:colOff>714375</xdr:colOff>
          <xdr:row>12</xdr:row>
          <xdr:rowOff>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4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showGridLines="0" tabSelected="1" workbookViewId="0">
      <selection activeCell="G5" sqref="G5"/>
    </sheetView>
  </sheetViews>
  <sheetFormatPr defaultRowHeight="15" x14ac:dyDescent="0.2"/>
  <cols>
    <col min="1" max="1" width="5.85546875" style="45" customWidth="1"/>
    <col min="2" max="2" width="9.140625" style="45"/>
    <col min="3" max="3" width="14.85546875" style="45" customWidth="1"/>
    <col min="4" max="4" width="20.28515625" style="45" customWidth="1"/>
    <col min="5" max="5" width="4.85546875" style="45" customWidth="1"/>
    <col min="6" max="6" width="18" style="45" customWidth="1"/>
    <col min="7" max="7" width="22.42578125" style="45" customWidth="1"/>
    <col min="8" max="8" width="5.85546875" style="45" customWidth="1"/>
    <col min="9" max="16384" width="9.140625" style="45"/>
  </cols>
  <sheetData>
    <row r="1" spans="2:7" ht="19.5" customHeight="1" x14ac:dyDescent="0.2"/>
    <row r="2" spans="2:7" ht="18.75" x14ac:dyDescent="0.2">
      <c r="B2" s="46" t="s">
        <v>39</v>
      </c>
    </row>
    <row r="3" spans="2:7" x14ac:dyDescent="0.2">
      <c r="B3" s="67" t="s">
        <v>40</v>
      </c>
      <c r="C3" s="71" t="s">
        <v>41</v>
      </c>
      <c r="D3" s="67" t="s">
        <v>42</v>
      </c>
      <c r="F3" s="47" t="s">
        <v>42</v>
      </c>
      <c r="G3" s="66" t="s">
        <v>74</v>
      </c>
    </row>
    <row r="4" spans="2:7" x14ac:dyDescent="0.2">
      <c r="B4" s="72">
        <v>62547</v>
      </c>
      <c r="C4" s="73">
        <v>36985000</v>
      </c>
      <c r="D4" s="93" t="s">
        <v>72</v>
      </c>
      <c r="F4" s="48" t="s">
        <v>41</v>
      </c>
      <c r="G4" s="49">
        <f>LOOKUP(NAMA,PELANGGAN,TRANSAKSI)</f>
        <v>22150000</v>
      </c>
    </row>
    <row r="5" spans="2:7" x14ac:dyDescent="0.2">
      <c r="B5" s="74">
        <v>23547</v>
      </c>
      <c r="C5" s="75">
        <v>215590000</v>
      </c>
      <c r="D5" s="94" t="s">
        <v>70</v>
      </c>
      <c r="F5" s="48" t="s">
        <v>40</v>
      </c>
      <c r="G5" s="50">
        <f>LOOKUP(NAMA,PELANGGAN,KODE)</f>
        <v>10987</v>
      </c>
    </row>
    <row r="6" spans="2:7" x14ac:dyDescent="0.2">
      <c r="B6" s="74">
        <v>11475</v>
      </c>
      <c r="C6" s="75">
        <v>12457800</v>
      </c>
      <c r="D6" s="69" t="s">
        <v>44</v>
      </c>
    </row>
    <row r="7" spans="2:7" x14ac:dyDescent="0.2">
      <c r="B7" s="74">
        <v>44741</v>
      </c>
      <c r="C7" s="75">
        <v>22145500</v>
      </c>
      <c r="D7" s="69" t="s">
        <v>45</v>
      </c>
    </row>
    <row r="8" spans="2:7" x14ac:dyDescent="0.2">
      <c r="B8" s="74">
        <v>11158</v>
      </c>
      <c r="C8" s="75">
        <v>247850000</v>
      </c>
      <c r="D8" s="69" t="s">
        <v>46</v>
      </c>
    </row>
    <row r="9" spans="2:7" x14ac:dyDescent="0.2">
      <c r="B9" s="74">
        <v>22147</v>
      </c>
      <c r="C9" s="75">
        <v>295800000</v>
      </c>
      <c r="D9" s="69" t="s">
        <v>28</v>
      </c>
    </row>
    <row r="10" spans="2:7" x14ac:dyDescent="0.2">
      <c r="B10" s="74">
        <v>20541</v>
      </c>
      <c r="C10" s="75">
        <v>14750000</v>
      </c>
      <c r="D10" s="94" t="s">
        <v>76</v>
      </c>
    </row>
    <row r="11" spans="2:7" x14ac:dyDescent="0.2">
      <c r="B11" s="74">
        <v>20578</v>
      </c>
      <c r="C11" s="75">
        <v>25000000</v>
      </c>
      <c r="D11" s="94" t="s">
        <v>73</v>
      </c>
    </row>
    <row r="12" spans="2:7" x14ac:dyDescent="0.2">
      <c r="B12" s="74">
        <v>22547</v>
      </c>
      <c r="C12" s="75">
        <v>11580000</v>
      </c>
      <c r="D12" s="69" t="s">
        <v>47</v>
      </c>
    </row>
    <row r="13" spans="2:7" x14ac:dyDescent="0.2">
      <c r="B13" s="74">
        <v>21154</v>
      </c>
      <c r="C13" s="75">
        <v>22500000</v>
      </c>
      <c r="D13" s="69" t="s">
        <v>48</v>
      </c>
    </row>
    <row r="14" spans="2:7" x14ac:dyDescent="0.2">
      <c r="B14" s="74">
        <v>10987</v>
      </c>
      <c r="C14" s="75">
        <v>22150000</v>
      </c>
      <c r="D14" s="94" t="s">
        <v>74</v>
      </c>
    </row>
    <row r="15" spans="2:7" x14ac:dyDescent="0.2">
      <c r="B15" s="74">
        <v>14587</v>
      </c>
      <c r="C15" s="75">
        <v>125400000</v>
      </c>
      <c r="D15" s="94" t="s">
        <v>71</v>
      </c>
    </row>
    <row r="16" spans="2:7" x14ac:dyDescent="0.2">
      <c r="B16" s="74">
        <v>21598</v>
      </c>
      <c r="C16" s="75">
        <v>79582000</v>
      </c>
      <c r="D16" s="69" t="s">
        <v>49</v>
      </c>
    </row>
    <row r="17" spans="2:4" x14ac:dyDescent="0.2">
      <c r="B17" s="74">
        <v>21455</v>
      </c>
      <c r="C17" s="75">
        <v>24575000</v>
      </c>
      <c r="D17" s="69" t="s">
        <v>50</v>
      </c>
    </row>
    <row r="18" spans="2:4" x14ac:dyDescent="0.2">
      <c r="B18" s="76">
        <v>12547</v>
      </c>
      <c r="C18" s="77">
        <v>221500000</v>
      </c>
      <c r="D18" s="95" t="s">
        <v>75</v>
      </c>
    </row>
    <row r="19" spans="2:4" ht="15" customHeight="1" x14ac:dyDescent="0.2"/>
    <row r="20" spans="2:4" x14ac:dyDescent="0.2">
      <c r="B20" s="31"/>
      <c r="C20" s="1" t="s">
        <v>32</v>
      </c>
    </row>
    <row r="21" spans="2:4" ht="6" customHeight="1" x14ac:dyDescent="0.2">
      <c r="B21" s="1"/>
      <c r="C21" s="1"/>
    </row>
    <row r="22" spans="2:4" x14ac:dyDescent="0.2">
      <c r="B22" s="32"/>
      <c r="C22" s="1" t="s">
        <v>33</v>
      </c>
    </row>
    <row r="23" spans="2:4" ht="6" customHeight="1" x14ac:dyDescent="0.2">
      <c r="B23" s="1"/>
      <c r="C23" s="1"/>
    </row>
    <row r="24" spans="2:4" x14ac:dyDescent="0.2">
      <c r="B24" s="35"/>
      <c r="C24" s="1" t="s">
        <v>34</v>
      </c>
    </row>
    <row r="25" spans="2:4" ht="19.5" customHeight="1" x14ac:dyDescent="0.2"/>
  </sheetData>
  <sortState ref="B4:D18">
    <sortCondition ref="D3"/>
  </sortState>
  <conditionalFormatting sqref="B4:D18">
    <cfRule type="expression" dxfId="4" priority="1">
      <formula>$D4=$G$3</formula>
    </cfRule>
  </conditionalFormatting>
  <dataValidations count="1">
    <dataValidation type="list" allowBlank="1" showInputMessage="1" showErrorMessage="1" sqref="G3">
      <formula1>$D$4:$D$18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workbookViewId="0">
      <selection activeCell="G6" sqref="G6"/>
    </sheetView>
  </sheetViews>
  <sheetFormatPr defaultRowHeight="15" x14ac:dyDescent="0.2"/>
  <cols>
    <col min="1" max="1" width="5.85546875" style="51" customWidth="1"/>
    <col min="2" max="3" width="15" style="51" customWidth="1"/>
    <col min="4" max="4" width="11.28515625" style="51" customWidth="1"/>
    <col min="5" max="5" width="4.42578125" style="51" customWidth="1"/>
    <col min="6" max="6" width="17.28515625" style="51" customWidth="1"/>
    <col min="7" max="7" width="15.140625" style="51" customWidth="1"/>
    <col min="8" max="8" width="5.85546875" style="51" customWidth="1"/>
    <col min="9" max="16384" width="9.140625" style="51"/>
  </cols>
  <sheetData>
    <row r="1" spans="2:7" ht="19.5" customHeight="1" x14ac:dyDescent="0.2"/>
    <row r="2" spans="2:7" ht="18.75" x14ac:dyDescent="0.2">
      <c r="B2" s="52" t="s">
        <v>51</v>
      </c>
    </row>
    <row r="3" spans="2:7" ht="30" x14ac:dyDescent="0.2">
      <c r="B3" s="53" t="s">
        <v>52</v>
      </c>
      <c r="C3" s="54" t="s">
        <v>53</v>
      </c>
      <c r="D3" s="53" t="s">
        <v>54</v>
      </c>
    </row>
    <row r="4" spans="2:7" x14ac:dyDescent="0.2">
      <c r="B4" s="79">
        <v>1000</v>
      </c>
      <c r="C4" s="80">
        <v>75000000</v>
      </c>
      <c r="D4" s="85">
        <v>0.05</v>
      </c>
      <c r="F4" s="55" t="s">
        <v>55</v>
      </c>
      <c r="G4" s="78">
        <v>1150000000</v>
      </c>
    </row>
    <row r="5" spans="2:7" x14ac:dyDescent="0.2">
      <c r="B5" s="81">
        <f>C4+1000</f>
        <v>75001000</v>
      </c>
      <c r="C5" s="82">
        <v>250000000</v>
      </c>
      <c r="D5" s="86">
        <v>0.1</v>
      </c>
      <c r="F5" s="56" t="s">
        <v>54</v>
      </c>
      <c r="G5" s="57">
        <f>LOOKUP(G4,B4:C9,D4:D9)</f>
        <v>0.3</v>
      </c>
    </row>
    <row r="6" spans="2:7" x14ac:dyDescent="0.2">
      <c r="B6" s="81">
        <f t="shared" ref="B6:B9" si="0">C5+1000</f>
        <v>250001000</v>
      </c>
      <c r="C6" s="82">
        <v>500000000</v>
      </c>
      <c r="D6" s="86">
        <v>0.15</v>
      </c>
      <c r="F6" s="58" t="s">
        <v>56</v>
      </c>
      <c r="G6" s="59">
        <f>G4*G5</f>
        <v>345000000</v>
      </c>
    </row>
    <row r="7" spans="2:7" x14ac:dyDescent="0.2">
      <c r="B7" s="81">
        <f t="shared" si="0"/>
        <v>500001000</v>
      </c>
      <c r="C7" s="82">
        <v>1000000000</v>
      </c>
      <c r="D7" s="86">
        <v>0.25</v>
      </c>
    </row>
    <row r="8" spans="2:7" x14ac:dyDescent="0.2">
      <c r="B8" s="81">
        <f t="shared" si="0"/>
        <v>1000001000</v>
      </c>
      <c r="C8" s="82">
        <v>2000000000</v>
      </c>
      <c r="D8" s="86">
        <v>0.3</v>
      </c>
    </row>
    <row r="9" spans="2:7" x14ac:dyDescent="0.2">
      <c r="B9" s="83">
        <f t="shared" si="0"/>
        <v>2000001000</v>
      </c>
      <c r="C9" s="84"/>
      <c r="D9" s="87">
        <v>0.35</v>
      </c>
    </row>
    <row r="10" spans="2:7" ht="15" customHeight="1" x14ac:dyDescent="0.2"/>
    <row r="11" spans="2:7" x14ac:dyDescent="0.2">
      <c r="E11" s="31"/>
      <c r="F11" s="1" t="s">
        <v>32</v>
      </c>
    </row>
    <row r="12" spans="2:7" ht="6" customHeight="1" x14ac:dyDescent="0.2">
      <c r="E12" s="1"/>
      <c r="F12" s="1"/>
    </row>
    <row r="13" spans="2:7" x14ac:dyDescent="0.2">
      <c r="E13" s="32"/>
      <c r="F13" s="1" t="s">
        <v>33</v>
      </c>
    </row>
    <row r="14" spans="2:7" ht="6" customHeight="1" x14ac:dyDescent="0.2">
      <c r="E14" s="1"/>
      <c r="F14" s="1"/>
    </row>
    <row r="15" spans="2:7" x14ac:dyDescent="0.2">
      <c r="E15" s="35"/>
      <c r="F15" s="1" t="s">
        <v>34</v>
      </c>
    </row>
    <row r="16" spans="2:7" ht="19.5" customHeight="1" x14ac:dyDescent="0.2"/>
  </sheetData>
  <conditionalFormatting sqref="B4:D9">
    <cfRule type="expression" dxfId="3" priority="1">
      <formula>$D4=$G$5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showGridLines="0" workbookViewId="0">
      <selection activeCell="F7" sqref="F7"/>
    </sheetView>
  </sheetViews>
  <sheetFormatPr defaultRowHeight="15" x14ac:dyDescent="0.2"/>
  <cols>
    <col min="1" max="1" width="5.85546875" style="45" customWidth="1"/>
    <col min="2" max="2" width="19.7109375" style="45" customWidth="1"/>
    <col min="3" max="3" width="16" style="45" customWidth="1"/>
    <col min="4" max="4" width="4.85546875" style="45" customWidth="1"/>
    <col min="5" max="5" width="9.140625" style="45"/>
    <col min="6" max="6" width="19.140625" style="45" customWidth="1"/>
    <col min="7" max="7" width="11.140625" style="45" customWidth="1"/>
    <col min="8" max="8" width="5.85546875" style="45" customWidth="1"/>
    <col min="9" max="16384" width="9.140625" style="45"/>
  </cols>
  <sheetData>
    <row r="1" spans="2:7" ht="19.5" customHeight="1" x14ac:dyDescent="0.2"/>
    <row r="2" spans="2:7" ht="18.75" x14ac:dyDescent="0.2">
      <c r="B2" s="46" t="s">
        <v>57</v>
      </c>
    </row>
    <row r="3" spans="2:7" x14ac:dyDescent="0.2">
      <c r="B3" s="60" t="s">
        <v>2</v>
      </c>
      <c r="C3" s="61" t="s">
        <v>58</v>
      </c>
    </row>
    <row r="4" spans="2:7" x14ac:dyDescent="0.2">
      <c r="B4" s="68" t="s">
        <v>43</v>
      </c>
      <c r="C4" s="90">
        <v>725785000</v>
      </c>
      <c r="E4" s="88" t="s">
        <v>59</v>
      </c>
    </row>
    <row r="5" spans="2:7" x14ac:dyDescent="0.2">
      <c r="B5" s="94" t="s">
        <v>78</v>
      </c>
      <c r="C5" s="91">
        <v>1025078000</v>
      </c>
      <c r="E5" s="62" t="s">
        <v>2</v>
      </c>
      <c r="F5" s="89" t="s">
        <v>78</v>
      </c>
    </row>
    <row r="6" spans="2:7" x14ac:dyDescent="0.2">
      <c r="B6" s="69" t="s">
        <v>60</v>
      </c>
      <c r="C6" s="91">
        <v>729875000</v>
      </c>
      <c r="E6" s="97" t="s">
        <v>58</v>
      </c>
      <c r="F6" s="63">
        <f>LOOKUP(F5,B4:B17,C4:C17)</f>
        <v>1025078000</v>
      </c>
      <c r="G6" s="64" t="s">
        <v>61</v>
      </c>
    </row>
    <row r="7" spans="2:7" x14ac:dyDescent="0.2">
      <c r="B7" s="69" t="s">
        <v>62</v>
      </c>
      <c r="C7" s="91">
        <v>257890000</v>
      </c>
      <c r="E7" s="97"/>
      <c r="F7" s="63">
        <f>VLOOKUP(F5,B4:C17,2)</f>
        <v>1025078000</v>
      </c>
      <c r="G7" s="64" t="s">
        <v>63</v>
      </c>
    </row>
    <row r="8" spans="2:7" x14ac:dyDescent="0.2">
      <c r="B8" s="94" t="s">
        <v>77</v>
      </c>
      <c r="C8" s="91">
        <v>178950000</v>
      </c>
      <c r="E8" s="65"/>
      <c r="F8" s="65"/>
    </row>
    <row r="9" spans="2:7" x14ac:dyDescent="0.2">
      <c r="B9" s="69" t="s">
        <v>64</v>
      </c>
      <c r="C9" s="91">
        <v>158750000</v>
      </c>
      <c r="E9" s="96" t="str">
        <f ca="1">"Sel F6 &gt;&gt; "&amp;_xlfn.FORMULATEXT(F6)</f>
        <v>Sel F6 &gt;&gt; =LOOKUP(F5;B4:B17;C4:C17)</v>
      </c>
    </row>
    <row r="10" spans="2:7" x14ac:dyDescent="0.2">
      <c r="B10" s="69" t="s">
        <v>28</v>
      </c>
      <c r="C10" s="91">
        <v>218795000</v>
      </c>
      <c r="E10" s="96" t="str">
        <f ca="1">"Sel F7 &gt;&gt; "&amp;_xlfn.FORMULATEXT(F7)</f>
        <v>Sel F7 &gt;&gt; =VLOOKUP(F5;B4:C17;2)</v>
      </c>
    </row>
    <row r="11" spans="2:7" x14ac:dyDescent="0.2">
      <c r="B11" s="69" t="s">
        <v>65</v>
      </c>
      <c r="C11" s="91">
        <v>622145000</v>
      </c>
    </row>
    <row r="12" spans="2:7" x14ac:dyDescent="0.2">
      <c r="B12" s="69" t="s">
        <v>21</v>
      </c>
      <c r="C12" s="91">
        <v>235870000</v>
      </c>
    </row>
    <row r="13" spans="2:7" x14ac:dyDescent="0.2">
      <c r="B13" s="69" t="s">
        <v>66</v>
      </c>
      <c r="C13" s="91">
        <v>245780000</v>
      </c>
    </row>
    <row r="14" spans="2:7" x14ac:dyDescent="0.2">
      <c r="B14" s="69" t="s">
        <v>67</v>
      </c>
      <c r="C14" s="91">
        <v>214578000</v>
      </c>
    </row>
    <row r="15" spans="2:7" x14ac:dyDescent="0.2">
      <c r="B15" s="69" t="s">
        <v>23</v>
      </c>
      <c r="C15" s="91">
        <v>398750000</v>
      </c>
    </row>
    <row r="16" spans="2:7" x14ac:dyDescent="0.2">
      <c r="B16" s="69" t="s">
        <v>68</v>
      </c>
      <c r="C16" s="91">
        <v>257847400</v>
      </c>
    </row>
    <row r="17" spans="2:5" x14ac:dyDescent="0.2">
      <c r="B17" s="70" t="s">
        <v>69</v>
      </c>
      <c r="C17" s="92">
        <v>425178000</v>
      </c>
    </row>
    <row r="18" spans="2:5" ht="15" customHeight="1" x14ac:dyDescent="0.2"/>
    <row r="19" spans="2:5" x14ac:dyDescent="0.2">
      <c r="D19" s="31"/>
      <c r="E19" s="1" t="s">
        <v>32</v>
      </c>
    </row>
    <row r="20" spans="2:5" ht="6" customHeight="1" x14ac:dyDescent="0.2">
      <c r="D20" s="1"/>
      <c r="E20" s="1"/>
    </row>
    <row r="21" spans="2:5" x14ac:dyDescent="0.2">
      <c r="D21" s="32"/>
      <c r="E21" s="1" t="s">
        <v>33</v>
      </c>
    </row>
    <row r="22" spans="2:5" ht="6" customHeight="1" x14ac:dyDescent="0.2">
      <c r="D22" s="1"/>
      <c r="E22" s="1"/>
    </row>
    <row r="23" spans="2:5" x14ac:dyDescent="0.2">
      <c r="D23" s="35"/>
      <c r="E23" s="1" t="s">
        <v>34</v>
      </c>
    </row>
    <row r="24" spans="2:5" ht="19.5" customHeight="1" x14ac:dyDescent="0.2"/>
  </sheetData>
  <mergeCells count="1">
    <mergeCell ref="E6:E7"/>
  </mergeCells>
  <conditionalFormatting sqref="B4:C17">
    <cfRule type="expression" dxfId="2" priority="1">
      <formula>$F$5=$B4</formula>
    </cfRule>
  </conditionalFormatting>
  <dataValidations count="1">
    <dataValidation type="list" allowBlank="1" showInputMessage="1" showErrorMessage="1" sqref="F5">
      <formula1>$B$4:$B$17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"/>
  <sheetViews>
    <sheetView showGridLines="0" workbookViewId="0">
      <selection activeCell="K4" sqref="K4"/>
    </sheetView>
  </sheetViews>
  <sheetFormatPr defaultRowHeight="15" x14ac:dyDescent="0.2"/>
  <cols>
    <col min="1" max="1" width="5.85546875" style="1" customWidth="1"/>
    <col min="2" max="2" width="5.28515625" style="1" customWidth="1"/>
    <col min="3" max="3" width="11.5703125" style="1" customWidth="1"/>
    <col min="4" max="4" width="13.5703125" style="1" customWidth="1"/>
    <col min="5" max="5" width="19.85546875" style="1" customWidth="1"/>
    <col min="6" max="6" width="14.7109375" style="1" customWidth="1"/>
    <col min="7" max="7" width="4.42578125" style="1" customWidth="1"/>
    <col min="8" max="8" width="14" style="1" customWidth="1"/>
    <col min="9" max="9" width="4.42578125" style="1" customWidth="1"/>
    <col min="10" max="10" width="18" style="1" customWidth="1"/>
    <col min="11" max="11" width="20.140625" style="1" customWidth="1"/>
    <col min="12" max="12" width="5.85546875" style="1" customWidth="1"/>
    <col min="13" max="16384" width="9.140625" style="1"/>
  </cols>
  <sheetData>
    <row r="1" spans="1:12" ht="19.5" customHeight="1" x14ac:dyDescent="0.2"/>
    <row r="2" spans="1:12" ht="18.75" x14ac:dyDescent="0.2">
      <c r="B2" s="2" t="s">
        <v>37</v>
      </c>
      <c r="D2" s="2"/>
    </row>
    <row r="3" spans="1:12" ht="16.5" customHeight="1" x14ac:dyDescent="0.2">
      <c r="B3" s="3" t="s">
        <v>0</v>
      </c>
      <c r="C3" s="4" t="s">
        <v>1</v>
      </c>
      <c r="D3" s="5" t="s">
        <v>2</v>
      </c>
      <c r="E3" s="5" t="s">
        <v>3</v>
      </c>
      <c r="F3" s="6" t="s">
        <v>4</v>
      </c>
      <c r="H3" s="7" t="s">
        <v>5</v>
      </c>
      <c r="J3" s="8" t="s">
        <v>6</v>
      </c>
    </row>
    <row r="4" spans="1:12" ht="16.5" customHeight="1" x14ac:dyDescent="0.2">
      <c r="A4" s="9"/>
      <c r="B4" s="10">
        <v>1</v>
      </c>
      <c r="C4" s="11">
        <v>200101</v>
      </c>
      <c r="D4" s="12" t="s">
        <v>7</v>
      </c>
      <c r="E4" s="13" t="s">
        <v>8</v>
      </c>
      <c r="F4" s="13" t="s">
        <v>9</v>
      </c>
      <c r="H4" s="14" t="s">
        <v>10</v>
      </c>
      <c r="I4" s="15"/>
      <c r="J4" s="16" t="s">
        <v>1</v>
      </c>
      <c r="K4" s="17">
        <f>VLOOKUP(L$4,KESAN,2)</f>
        <v>200102</v>
      </c>
      <c r="L4" s="9">
        <v>2</v>
      </c>
    </row>
    <row r="5" spans="1:12" ht="16.5" customHeight="1" x14ac:dyDescent="0.2">
      <c r="A5" s="9"/>
      <c r="B5" s="10">
        <v>2</v>
      </c>
      <c r="C5" s="18">
        <v>200102</v>
      </c>
      <c r="D5" s="19" t="s">
        <v>11</v>
      </c>
      <c r="E5" s="20" t="s">
        <v>12</v>
      </c>
      <c r="F5" s="20" t="s">
        <v>13</v>
      </c>
      <c r="H5" s="21" t="s">
        <v>14</v>
      </c>
      <c r="I5" s="15"/>
      <c r="J5" s="16" t="s">
        <v>2</v>
      </c>
      <c r="K5" s="22" t="str">
        <f>VLOOKUP(L$4,KESAN,3)</f>
        <v>Susanti</v>
      </c>
    </row>
    <row r="6" spans="1:12" ht="16.5" customHeight="1" x14ac:dyDescent="0.2">
      <c r="A6" s="9"/>
      <c r="B6" s="10">
        <v>3</v>
      </c>
      <c r="C6" s="18">
        <v>200103</v>
      </c>
      <c r="D6" s="19" t="s">
        <v>15</v>
      </c>
      <c r="E6" s="20" t="s">
        <v>12</v>
      </c>
      <c r="F6" s="20" t="s">
        <v>16</v>
      </c>
      <c r="H6" s="21" t="s">
        <v>17</v>
      </c>
      <c r="I6" s="15"/>
      <c r="J6" s="16" t="s">
        <v>3</v>
      </c>
      <c r="K6" s="22" t="str">
        <f>VLOOKUP(L$4,KESAN,4)</f>
        <v>Arsitektur</v>
      </c>
    </row>
    <row r="7" spans="1:12" ht="16.5" customHeight="1" x14ac:dyDescent="0.2">
      <c r="A7" s="9"/>
      <c r="B7" s="10">
        <v>4</v>
      </c>
      <c r="C7" s="18">
        <v>200104</v>
      </c>
      <c r="D7" s="19" t="s">
        <v>18</v>
      </c>
      <c r="E7" s="20" t="s">
        <v>19</v>
      </c>
      <c r="F7" s="20" t="s">
        <v>20</v>
      </c>
      <c r="H7" s="21" t="s">
        <v>14</v>
      </c>
      <c r="I7" s="15"/>
      <c r="J7" s="16" t="s">
        <v>4</v>
      </c>
      <c r="K7" s="22" t="str">
        <f>VLOOKUP(L$4,KESAN,5)</f>
        <v>Tangerang</v>
      </c>
    </row>
    <row r="8" spans="1:12" ht="16.5" customHeight="1" x14ac:dyDescent="0.2">
      <c r="A8" s="9"/>
      <c r="B8" s="10">
        <v>5</v>
      </c>
      <c r="C8" s="18">
        <v>200105</v>
      </c>
      <c r="D8" s="19" t="s">
        <v>21</v>
      </c>
      <c r="E8" s="20" t="s">
        <v>19</v>
      </c>
      <c r="F8" s="20" t="s">
        <v>22</v>
      </c>
      <c r="H8" s="21" t="s">
        <v>10</v>
      </c>
      <c r="I8" s="15"/>
      <c r="J8" s="16" t="s">
        <v>5</v>
      </c>
      <c r="K8" s="23" t="str">
        <f>LOOKUP(K4,C4:C13,H4:H13)</f>
        <v>Potensial</v>
      </c>
      <c r="L8" s="24"/>
    </row>
    <row r="9" spans="1:12" ht="16.5" customHeight="1" x14ac:dyDescent="0.2">
      <c r="A9" s="9"/>
      <c r="B9" s="10">
        <v>6</v>
      </c>
      <c r="C9" s="18">
        <v>200106</v>
      </c>
      <c r="D9" s="19" t="s">
        <v>23</v>
      </c>
      <c r="E9" s="20" t="s">
        <v>24</v>
      </c>
      <c r="F9" s="20" t="s">
        <v>9</v>
      </c>
      <c r="H9" s="21" t="s">
        <v>25</v>
      </c>
      <c r="I9" s="15"/>
      <c r="J9" s="25"/>
      <c r="K9" s="26"/>
      <c r="L9" s="24"/>
    </row>
    <row r="10" spans="1:12" ht="16.5" customHeight="1" x14ac:dyDescent="0.2">
      <c r="A10" s="9"/>
      <c r="B10" s="10">
        <v>7</v>
      </c>
      <c r="C10" s="18">
        <v>200107</v>
      </c>
      <c r="D10" s="19" t="s">
        <v>26</v>
      </c>
      <c r="E10" s="20" t="s">
        <v>24</v>
      </c>
      <c r="F10" s="20" t="s">
        <v>27</v>
      </c>
      <c r="H10" s="21" t="s">
        <v>14</v>
      </c>
      <c r="I10" s="15"/>
      <c r="J10" s="25"/>
      <c r="K10" s="27"/>
      <c r="L10" s="24"/>
    </row>
    <row r="11" spans="1:12" ht="16.5" customHeight="1" x14ac:dyDescent="0.2">
      <c r="A11" s="9"/>
      <c r="B11" s="10">
        <v>8</v>
      </c>
      <c r="C11" s="18">
        <v>200108</v>
      </c>
      <c r="D11" s="19" t="s">
        <v>28</v>
      </c>
      <c r="E11" s="20" t="s">
        <v>8</v>
      </c>
      <c r="F11" s="20" t="s">
        <v>16</v>
      </c>
      <c r="H11" s="21" t="s">
        <v>17</v>
      </c>
      <c r="I11" s="15"/>
      <c r="J11" s="28"/>
    </row>
    <row r="12" spans="1:12" ht="16.5" customHeight="1" x14ac:dyDescent="0.2">
      <c r="A12" s="9"/>
      <c r="B12" s="10">
        <v>9</v>
      </c>
      <c r="C12" s="18">
        <v>200109</v>
      </c>
      <c r="D12" s="19" t="s">
        <v>29</v>
      </c>
      <c r="E12" s="20" t="s">
        <v>30</v>
      </c>
      <c r="F12" s="20" t="s">
        <v>9</v>
      </c>
      <c r="H12" s="21" t="s">
        <v>25</v>
      </c>
    </row>
    <row r="13" spans="1:12" ht="16.5" customHeight="1" x14ac:dyDescent="0.2">
      <c r="A13" s="9"/>
      <c r="B13" s="10">
        <v>10</v>
      </c>
      <c r="C13" s="29">
        <v>200110</v>
      </c>
      <c r="D13" s="19" t="s">
        <v>31</v>
      </c>
      <c r="E13" s="20" t="s">
        <v>30</v>
      </c>
      <c r="F13" s="20" t="s">
        <v>20</v>
      </c>
      <c r="H13" s="30" t="s">
        <v>14</v>
      </c>
    </row>
    <row r="14" spans="1:12" x14ac:dyDescent="0.2">
      <c r="A14" s="9">
        <v>2</v>
      </c>
      <c r="B14" s="9"/>
    </row>
    <row r="15" spans="1:12" x14ac:dyDescent="0.2">
      <c r="B15" s="31"/>
      <c r="C15" s="1" t="s">
        <v>32</v>
      </c>
    </row>
    <row r="16" spans="1:12" ht="6" customHeight="1" x14ac:dyDescent="0.2"/>
    <row r="17" spans="2:11" x14ac:dyDescent="0.2">
      <c r="B17" s="32"/>
      <c r="C17" s="1" t="s">
        <v>33</v>
      </c>
    </row>
    <row r="18" spans="2:11" ht="6" customHeight="1" x14ac:dyDescent="0.2">
      <c r="D18" s="33"/>
      <c r="E18" s="34"/>
    </row>
    <row r="19" spans="2:11" x14ac:dyDescent="0.2">
      <c r="B19" s="35"/>
      <c r="C19" s="1" t="s">
        <v>34</v>
      </c>
    </row>
    <row r="20" spans="2:11" ht="19.5" customHeight="1" x14ac:dyDescent="0.2"/>
    <row r="22" spans="2:11" x14ac:dyDescent="0.2">
      <c r="K22" s="1" t="s">
        <v>79</v>
      </c>
    </row>
  </sheetData>
  <conditionalFormatting sqref="B4:F13">
    <cfRule type="expression" dxfId="1" priority="1">
      <formula>$K$4=$C4</formula>
    </cfRule>
  </conditionalFormatting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9</xdr:col>
                    <xdr:colOff>628650</xdr:colOff>
                    <xdr:row>3</xdr:row>
                    <xdr:rowOff>38100</xdr:rowOff>
                  </from>
                  <to>
                    <xdr:col>9</xdr:col>
                    <xdr:colOff>1114425</xdr:colOff>
                    <xdr:row>3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showGridLines="0" workbookViewId="0">
      <selection activeCell="D16" sqref="D16"/>
    </sheetView>
  </sheetViews>
  <sheetFormatPr defaultRowHeight="15" x14ac:dyDescent="0.2"/>
  <cols>
    <col min="1" max="1" width="5.85546875" style="1" customWidth="1"/>
    <col min="2" max="2" width="5.7109375" style="1" customWidth="1"/>
    <col min="3" max="3" width="12.140625" style="1" customWidth="1"/>
    <col min="4" max="4" width="19.5703125" style="1" bestFit="1" customWidth="1"/>
    <col min="5" max="5" width="19.140625" style="1" customWidth="1"/>
    <col min="6" max="6" width="11.5703125" style="1" bestFit="1" customWidth="1"/>
    <col min="7" max="7" width="13.42578125" style="1" bestFit="1" customWidth="1"/>
    <col min="8" max="8" width="13.5703125" style="1" bestFit="1" customWidth="1"/>
    <col min="9" max="10" width="12.85546875" style="1" bestFit="1" customWidth="1"/>
    <col min="11" max="11" width="11.5703125" style="1" bestFit="1" customWidth="1"/>
    <col min="12" max="13" width="19.5703125" style="1" bestFit="1" customWidth="1"/>
    <col min="14" max="14" width="5.85546875" style="1" customWidth="1"/>
    <col min="15" max="16384" width="9.140625" style="1"/>
  </cols>
  <sheetData>
    <row r="1" spans="1:13" ht="19.5" customHeight="1" x14ac:dyDescent="0.2"/>
    <row r="2" spans="1:13" ht="18.75" x14ac:dyDescent="0.2">
      <c r="B2" s="2" t="s">
        <v>38</v>
      </c>
    </row>
    <row r="3" spans="1:13" x14ac:dyDescent="0.2">
      <c r="B3" s="37" t="s">
        <v>0</v>
      </c>
      <c r="C3" s="37"/>
      <c r="D3" s="38">
        <v>1</v>
      </c>
      <c r="E3" s="38">
        <v>2</v>
      </c>
      <c r="F3" s="38">
        <v>3</v>
      </c>
      <c r="G3" s="38">
        <v>4</v>
      </c>
      <c r="H3" s="38">
        <v>5</v>
      </c>
      <c r="I3" s="38">
        <v>6</v>
      </c>
      <c r="J3" s="38">
        <v>7</v>
      </c>
      <c r="K3" s="38">
        <v>8</v>
      </c>
      <c r="L3" s="38">
        <v>9</v>
      </c>
      <c r="M3" s="38">
        <v>10</v>
      </c>
    </row>
    <row r="4" spans="1:13" x14ac:dyDescent="0.2">
      <c r="B4" s="37" t="s">
        <v>1</v>
      </c>
      <c r="C4" s="37"/>
      <c r="D4" s="39">
        <v>200101</v>
      </c>
      <c r="E4" s="40">
        <v>200102</v>
      </c>
      <c r="F4" s="40">
        <v>200103</v>
      </c>
      <c r="G4" s="40">
        <v>200104</v>
      </c>
      <c r="H4" s="40">
        <v>200105</v>
      </c>
      <c r="I4" s="40">
        <v>200106</v>
      </c>
      <c r="J4" s="40">
        <v>200107</v>
      </c>
      <c r="K4" s="40">
        <v>200108</v>
      </c>
      <c r="L4" s="40">
        <v>200109</v>
      </c>
      <c r="M4" s="41">
        <v>200110</v>
      </c>
    </row>
    <row r="5" spans="1:13" x14ac:dyDescent="0.2">
      <c r="B5" s="37" t="s">
        <v>35</v>
      </c>
      <c r="C5" s="37"/>
      <c r="D5" s="38" t="s">
        <v>7</v>
      </c>
      <c r="E5" s="38" t="s">
        <v>11</v>
      </c>
      <c r="F5" s="38" t="s">
        <v>15</v>
      </c>
      <c r="G5" s="38" t="s">
        <v>18</v>
      </c>
      <c r="H5" s="38" t="s">
        <v>21</v>
      </c>
      <c r="I5" s="38" t="s">
        <v>23</v>
      </c>
      <c r="J5" s="38" t="s">
        <v>26</v>
      </c>
      <c r="K5" s="38" t="s">
        <v>28</v>
      </c>
      <c r="L5" s="38" t="s">
        <v>29</v>
      </c>
      <c r="M5" s="38" t="s">
        <v>31</v>
      </c>
    </row>
    <row r="6" spans="1:13" x14ac:dyDescent="0.2">
      <c r="B6" s="37" t="s">
        <v>3</v>
      </c>
      <c r="C6" s="37"/>
      <c r="D6" s="38" t="s">
        <v>8</v>
      </c>
      <c r="E6" s="38" t="s">
        <v>12</v>
      </c>
      <c r="F6" s="38" t="s">
        <v>12</v>
      </c>
      <c r="G6" s="38" t="s">
        <v>19</v>
      </c>
      <c r="H6" s="38" t="s">
        <v>19</v>
      </c>
      <c r="I6" s="38" t="s">
        <v>24</v>
      </c>
      <c r="J6" s="38" t="s">
        <v>24</v>
      </c>
      <c r="K6" s="38" t="s">
        <v>8</v>
      </c>
      <c r="L6" s="38" t="s">
        <v>30</v>
      </c>
      <c r="M6" s="38" t="s">
        <v>30</v>
      </c>
    </row>
    <row r="7" spans="1:13" x14ac:dyDescent="0.2">
      <c r="B7" s="37" t="s">
        <v>4</v>
      </c>
      <c r="C7" s="37"/>
      <c r="D7" s="38" t="s">
        <v>9</v>
      </c>
      <c r="E7" s="38" t="s">
        <v>13</v>
      </c>
      <c r="F7" s="38" t="s">
        <v>16</v>
      </c>
      <c r="G7" s="38" t="s">
        <v>20</v>
      </c>
      <c r="H7" s="38" t="s">
        <v>22</v>
      </c>
      <c r="I7" s="38" t="s">
        <v>9</v>
      </c>
      <c r="J7" s="38" t="s">
        <v>27</v>
      </c>
      <c r="K7" s="38" t="s">
        <v>16</v>
      </c>
      <c r="L7" s="38" t="s">
        <v>9</v>
      </c>
      <c r="M7" s="38" t="s">
        <v>20</v>
      </c>
    </row>
    <row r="8" spans="1:13" x14ac:dyDescent="0.2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x14ac:dyDescent="0.2">
      <c r="B9" s="37" t="s">
        <v>36</v>
      </c>
      <c r="C9" s="37"/>
      <c r="D9" s="42" t="s">
        <v>10</v>
      </c>
      <c r="E9" s="43" t="s">
        <v>14</v>
      </c>
      <c r="F9" s="43" t="s">
        <v>17</v>
      </c>
      <c r="G9" s="43" t="s">
        <v>14</v>
      </c>
      <c r="H9" s="43" t="s">
        <v>10</v>
      </c>
      <c r="I9" s="43" t="s">
        <v>25</v>
      </c>
      <c r="J9" s="43" t="s">
        <v>14</v>
      </c>
      <c r="K9" s="43" t="s">
        <v>17</v>
      </c>
      <c r="L9" s="43" t="s">
        <v>25</v>
      </c>
      <c r="M9" s="44" t="s">
        <v>14</v>
      </c>
    </row>
    <row r="11" spans="1:13" x14ac:dyDescent="0.2">
      <c r="B11" s="8" t="s">
        <v>6</v>
      </c>
      <c r="C11" s="8"/>
    </row>
    <row r="12" spans="1:13" x14ac:dyDescent="0.2">
      <c r="A12" s="9">
        <v>3</v>
      </c>
      <c r="B12" s="16" t="s">
        <v>1</v>
      </c>
      <c r="C12" s="16"/>
      <c r="D12" s="17">
        <f>HLOOKUP(A12,HASIL,2)</f>
        <v>200103</v>
      </c>
    </row>
    <row r="13" spans="1:13" x14ac:dyDescent="0.2">
      <c r="B13" s="16" t="s">
        <v>2</v>
      </c>
      <c r="C13" s="16"/>
      <c r="D13" s="22" t="str">
        <f>HLOOKUP(A$12,HASIL,3)</f>
        <v>Hartadi</v>
      </c>
    </row>
    <row r="14" spans="1:13" x14ac:dyDescent="0.2">
      <c r="B14" s="16" t="s">
        <v>3</v>
      </c>
      <c r="C14" s="16"/>
      <c r="D14" s="22" t="str">
        <f>HLOOKUP(A$12,HASIL,4)</f>
        <v>Arsitektur</v>
      </c>
    </row>
    <row r="15" spans="1:13" x14ac:dyDescent="0.2">
      <c r="B15" s="16" t="s">
        <v>4</v>
      </c>
      <c r="C15" s="16"/>
      <c r="D15" s="22" t="str">
        <f>HLOOKUP(A$12,HASIL,5)</f>
        <v>Jakarta</v>
      </c>
    </row>
    <row r="16" spans="1:13" x14ac:dyDescent="0.2">
      <c r="B16" s="16" t="s">
        <v>5</v>
      </c>
      <c r="C16" s="16"/>
      <c r="D16" s="22" t="str">
        <f>LOOKUP(D12,D4:M4,D9:M9)</f>
        <v>Baik</v>
      </c>
    </row>
    <row r="18" spans="2:3" x14ac:dyDescent="0.2">
      <c r="B18" s="31"/>
      <c r="C18" s="1" t="s">
        <v>32</v>
      </c>
    </row>
    <row r="19" spans="2:3" ht="6" customHeight="1" x14ac:dyDescent="0.2"/>
    <row r="20" spans="2:3" x14ac:dyDescent="0.2">
      <c r="B20" s="32"/>
      <c r="C20" s="1" t="s">
        <v>33</v>
      </c>
    </row>
    <row r="21" spans="2:3" ht="6" customHeight="1" x14ac:dyDescent="0.2"/>
    <row r="22" spans="2:3" x14ac:dyDescent="0.2">
      <c r="B22" s="35"/>
      <c r="C22" s="1" t="s">
        <v>34</v>
      </c>
    </row>
    <row r="23" spans="2:3" ht="19.5" customHeight="1" x14ac:dyDescent="0.2"/>
  </sheetData>
  <conditionalFormatting sqref="D3:M7">
    <cfRule type="expression" dxfId="0" priority="1">
      <formula>$D$12=D$4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2</xdr:col>
                    <xdr:colOff>228600</xdr:colOff>
                    <xdr:row>11</xdr:row>
                    <xdr:rowOff>28575</xdr:rowOff>
                  </from>
                  <to>
                    <xdr:col>2</xdr:col>
                    <xdr:colOff>714375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KASUS1</vt:lpstr>
      <vt:lpstr>KASUS2</vt:lpstr>
      <vt:lpstr>KASUS3</vt:lpstr>
      <vt:lpstr>KASUS4</vt:lpstr>
      <vt:lpstr>KASUS5</vt:lpstr>
      <vt:lpstr>HASIL</vt:lpstr>
      <vt:lpstr>KASUS4!KESAN</vt:lpstr>
      <vt:lpstr>KODE</vt:lpstr>
      <vt:lpstr>NAMA</vt:lpstr>
      <vt:lpstr>PELANGGAN</vt:lpstr>
      <vt:lpstr>TRANSAKSI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2015-12-04T22:07:23Z</dcterms:created>
  <dcterms:modified xsi:type="dcterms:W3CDTF">2019-05-29T07:44:04Z</dcterms:modified>
</cp:coreProperties>
</file>